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750" yWindow="390" windowWidth="18975" windowHeight="6345"/>
  </bookViews>
  <sheets>
    <sheet name="List1" sheetId="1" r:id="rId1"/>
    <sheet name="List2" sheetId="5" r:id="rId2"/>
  </sheets>
  <calcPr calcId="124519"/>
</workbook>
</file>

<file path=xl/calcChain.xml><?xml version="1.0" encoding="utf-8"?>
<calcChain xmlns="http://schemas.openxmlformats.org/spreadsheetml/2006/main">
  <c r="E4" i="1"/>
  <c r="F4" s="1"/>
  <c r="G4"/>
  <c r="D13"/>
  <c r="G16" s="1"/>
  <c r="E31"/>
  <c r="C34" i="5"/>
  <c r="C33"/>
  <c r="C32"/>
  <c r="C30"/>
  <c r="C31"/>
  <c r="D12"/>
  <c r="G15" s="1"/>
  <c r="G3"/>
  <c r="E3"/>
  <c r="B30" s="1"/>
  <c r="B6" i="1" l="1"/>
  <c r="B32" s="1"/>
  <c r="C32" s="1"/>
  <c r="A16"/>
  <c r="B31"/>
  <c r="C31" s="1"/>
  <c r="B5" i="5"/>
  <c r="B31" s="1"/>
  <c r="E30"/>
  <c r="F3"/>
  <c r="A15"/>
  <c r="B7" i="1" l="1"/>
  <c r="H21"/>
  <c r="K21" s="1"/>
  <c r="A21"/>
  <c r="D21" s="1"/>
  <c r="B6" i="5"/>
  <c r="H20"/>
  <c r="K20" s="1"/>
  <c r="I15" s="1"/>
  <c r="A20"/>
  <c r="D20" s="1"/>
  <c r="B33" i="1" l="1"/>
  <c r="B34" s="1"/>
  <c r="C34" s="1"/>
  <c r="C16"/>
  <c r="A26"/>
  <c r="B35" s="1"/>
  <c r="C35" s="1"/>
  <c r="H33"/>
  <c r="K33" s="1"/>
  <c r="I16"/>
  <c r="H26"/>
  <c r="H35" s="1"/>
  <c r="B32" i="5"/>
  <c r="B33" s="1"/>
  <c r="C15"/>
  <c r="A25"/>
  <c r="B34" s="1"/>
  <c r="H32"/>
  <c r="K32" s="1"/>
  <c r="H25"/>
  <c r="H34" s="1"/>
  <c r="H34" i="1" l="1"/>
  <c r="C33"/>
  <c r="E33"/>
  <c r="E32" i="5"/>
  <c r="H33"/>
</calcChain>
</file>

<file path=xl/sharedStrings.xml><?xml version="1.0" encoding="utf-8"?>
<sst xmlns="http://schemas.openxmlformats.org/spreadsheetml/2006/main" count="82" uniqueCount="33">
  <si>
    <t xml:space="preserve">       fv = Ntot * 25 kHz = (N * 128 + A) * 25 kHz</t>
  </si>
  <si>
    <t>Spočítáme VCO:</t>
  </si>
  <si>
    <t xml:space="preserve"> -</t>
  </si>
  <si>
    <t>N=</t>
  </si>
  <si>
    <t>nastavení SW čítače</t>
  </si>
  <si>
    <t xml:space="preserve">  Ntot / 128 = 20190 / 128 = 157.73       =&gt;  N = 157    </t>
  </si>
  <si>
    <t xml:space="preserve">  A = 20190 - 157 * 128 = 94</t>
  </si>
  <si>
    <t xml:space="preserve">       Ntot = 504750 / 25 = 20190     počet kroků</t>
  </si>
  <si>
    <t>předdělič /128</t>
  </si>
  <si>
    <t>Předdělič /64</t>
  </si>
  <si>
    <t xml:space="preserve">Protože dělit necelým číslem nejde, je potřeba dělení udělat na celé dolní číslo a spočítat doplněk A. </t>
  </si>
  <si>
    <t>A je číslo které se zadá do swalou čítače.</t>
  </si>
  <si>
    <t>R=</t>
  </si>
  <si>
    <t>"/"</t>
  </si>
  <si>
    <t>Ry=</t>
  </si>
  <si>
    <t>Ra=</t>
  </si>
  <si>
    <t xml:space="preserve">VCO = požadovaný kmitočet </t>
  </si>
  <si>
    <t>Ntot /64 = 20190 / 64 = 315.46875       =&gt;  N = 315</t>
  </si>
  <si>
    <t xml:space="preserve"> Ny =</t>
  </si>
  <si>
    <t xml:space="preserve"> Na =</t>
  </si>
  <si>
    <t>Na =</t>
  </si>
  <si>
    <t xml:space="preserve"> A=</t>
  </si>
  <si>
    <t>Když je Na větší než 255 počítá se Ny=Na - 255. V tom případě je Na =N-(Ny*255)</t>
  </si>
  <si>
    <t xml:space="preserve"> </t>
  </si>
  <si>
    <t xml:space="preserve">       Ny =</t>
  </si>
  <si>
    <t xml:space="preserve">       Na = </t>
  </si>
  <si>
    <t>A =</t>
  </si>
  <si>
    <t xml:space="preserve">Výpočet dělicích poměrů pro MB1501 </t>
  </si>
  <si>
    <t xml:space="preserve"> Krok</t>
  </si>
  <si>
    <t>Kmitočet krystalu</t>
  </si>
  <si>
    <t>/</t>
  </si>
  <si>
    <t>HEX</t>
  </si>
  <si>
    <t>DEC</t>
  </si>
</sst>
</file>

<file path=xl/styles.xml><?xml version="1.0" encoding="utf-8"?>
<styleSheet xmlns="http://schemas.openxmlformats.org/spreadsheetml/2006/main">
  <numFmts count="1">
    <numFmt numFmtId="164" formatCode="0.000000"/>
  </numFmts>
  <fonts count="3">
    <font>
      <sz val="11"/>
      <color theme="1"/>
      <name val="Calibri"/>
      <family val="2"/>
      <charset val="238"/>
      <scheme val="minor"/>
    </font>
    <font>
      <sz val="10"/>
      <color theme="1"/>
      <name val="Arial Unicode MS"/>
      <family val="2"/>
      <charset val="238"/>
    </font>
    <font>
      <b/>
      <sz val="14"/>
      <color theme="1"/>
      <name val="Arial Unicode MS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/>
    <xf numFmtId="0" fontId="0" fillId="2" borderId="0" xfId="0" applyFill="1"/>
    <xf numFmtId="0" fontId="0" fillId="3" borderId="0" xfId="0" applyFill="1" applyAlignment="1">
      <alignment horizontal="right"/>
    </xf>
    <xf numFmtId="0" fontId="0" fillId="0" borderId="0" xfId="0" applyFill="1"/>
    <xf numFmtId="0" fontId="0" fillId="5" borderId="0" xfId="0" applyFill="1"/>
    <xf numFmtId="0" fontId="0" fillId="5" borderId="0" xfId="0" applyFill="1" applyAlignment="1">
      <alignment horizontal="center"/>
    </xf>
    <xf numFmtId="1" fontId="0" fillId="5" borderId="0" xfId="0" applyNumberFormat="1" applyFill="1"/>
    <xf numFmtId="0" fontId="0" fillId="6" borderId="0" xfId="0" applyFill="1" applyAlignment="1">
      <alignment horizontal="right"/>
    </xf>
    <xf numFmtId="1" fontId="0" fillId="6" borderId="0" xfId="0" applyNumberFormat="1" applyFill="1" applyAlignment="1">
      <alignment horizontal="left"/>
    </xf>
    <xf numFmtId="0" fontId="0" fillId="6" borderId="0" xfId="0" applyFill="1" applyAlignment="1">
      <alignment horizontal="left"/>
    </xf>
    <xf numFmtId="0" fontId="1" fillId="6" borderId="0" xfId="0" applyFont="1" applyFill="1"/>
    <xf numFmtId="0" fontId="0" fillId="6" borderId="0" xfId="0" applyFill="1"/>
    <xf numFmtId="1" fontId="0" fillId="0" borderId="0" xfId="0" applyNumberFormat="1" applyFill="1"/>
    <xf numFmtId="0" fontId="1" fillId="0" borderId="0" xfId="0" applyFont="1" applyFill="1"/>
    <xf numFmtId="0" fontId="1" fillId="0" borderId="0" xfId="0" applyFont="1" applyAlignment="1">
      <alignment horizontal="right"/>
    </xf>
    <xf numFmtId="0" fontId="0" fillId="0" borderId="0" xfId="0" applyNumberFormat="1" applyAlignment="1">
      <alignment horizontal="center"/>
    </xf>
    <xf numFmtId="0" fontId="0" fillId="8" borderId="0" xfId="0" applyFill="1"/>
    <xf numFmtId="0" fontId="0" fillId="0" borderId="0" xfId="0" applyAlignment="1">
      <alignment horizontal="center"/>
    </xf>
    <xf numFmtId="164" fontId="0" fillId="5" borderId="0" xfId="0" applyNumberFormat="1" applyFill="1"/>
    <xf numFmtId="1" fontId="0" fillId="0" borderId="0" xfId="0" applyNumberFormat="1" applyFill="1" applyAlignment="1">
      <alignment horizontal="left"/>
    </xf>
    <xf numFmtId="0" fontId="0" fillId="9" borderId="0" xfId="0" applyFill="1" applyAlignment="1">
      <alignment horizontal="right"/>
    </xf>
    <xf numFmtId="0" fontId="0" fillId="0" borderId="0" xfId="0" applyFill="1" applyAlignment="1">
      <alignment horizontal="left"/>
    </xf>
    <xf numFmtId="0" fontId="0" fillId="10" borderId="0" xfId="0" applyFill="1" applyAlignment="1">
      <alignment horizontal="center"/>
    </xf>
    <xf numFmtId="0" fontId="0" fillId="10" borderId="0" xfId="0" applyFill="1"/>
    <xf numFmtId="0" fontId="0" fillId="11" borderId="0" xfId="0" applyFill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9" borderId="0" xfId="0" applyFill="1" applyAlignment="1">
      <alignment horizontal="center"/>
    </xf>
    <xf numFmtId="1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1" fillId="0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/>
    <xf numFmtId="0" fontId="0" fillId="0" borderId="0" xfId="0" applyAlignment="1"/>
    <xf numFmtId="0" fontId="1" fillId="2" borderId="0" xfId="0" applyFont="1" applyFill="1" applyAlignment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workbookViewId="0">
      <selection activeCell="G16" sqref="G16"/>
    </sheetView>
  </sheetViews>
  <sheetFormatPr defaultRowHeight="15"/>
  <cols>
    <col min="1" max="1" width="15.7109375" customWidth="1"/>
    <col min="2" max="2" width="15.85546875" customWidth="1"/>
    <col min="3" max="3" width="12.5703125" bestFit="1" customWidth="1"/>
    <col min="4" max="4" width="13.85546875" customWidth="1"/>
    <col min="5" max="5" width="10.85546875" bestFit="1" customWidth="1"/>
    <col min="10" max="10" width="10.85546875" bestFit="1" customWidth="1"/>
  </cols>
  <sheetData>
    <row r="1" spans="1:12" ht="31.5" customHeight="1">
      <c r="A1" s="34" t="s">
        <v>27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2">
      <c r="A2" s="32" t="s">
        <v>8</v>
      </c>
      <c r="B2" s="32"/>
      <c r="C2" s="32"/>
      <c r="D2" s="32"/>
      <c r="E2" s="32"/>
      <c r="F2" s="32"/>
      <c r="G2" s="33" t="s">
        <v>9</v>
      </c>
      <c r="H2" s="33"/>
      <c r="I2" s="33"/>
      <c r="J2" s="33"/>
      <c r="K2" s="33"/>
      <c r="L2" s="33"/>
    </row>
    <row r="3" spans="1:12">
      <c r="B3" t="s">
        <v>29</v>
      </c>
      <c r="C3" s="26" t="s">
        <v>30</v>
      </c>
      <c r="D3" s="26" t="s">
        <v>28</v>
      </c>
      <c r="E3" s="26" t="s">
        <v>12</v>
      </c>
    </row>
    <row r="4" spans="1:12" ht="15.75">
      <c r="A4" s="15" t="s">
        <v>12</v>
      </c>
      <c r="B4" s="24">
        <v>10000</v>
      </c>
      <c r="C4" s="16" t="s">
        <v>13</v>
      </c>
      <c r="D4" s="23">
        <v>5</v>
      </c>
      <c r="E4">
        <f>SUM(B4/D4)</f>
        <v>2000</v>
      </c>
      <c r="F4" s="5" t="str">
        <f>IF(E4 &gt;16383,"překročen dělitel !","OK")</f>
        <v>OK</v>
      </c>
      <c r="G4">
        <f>SUM(B4/D4)</f>
        <v>2000</v>
      </c>
    </row>
    <row r="6" spans="1:12">
      <c r="A6" t="s">
        <v>14</v>
      </c>
      <c r="B6">
        <f>INT((E4/256))</f>
        <v>7</v>
      </c>
      <c r="D6" s="26" t="s">
        <v>23</v>
      </c>
      <c r="E6" s="26"/>
    </row>
    <row r="7" spans="1:12">
      <c r="A7" t="s">
        <v>15</v>
      </c>
      <c r="B7">
        <f>E4 - (B6*256)</f>
        <v>208</v>
      </c>
      <c r="D7" s="26"/>
      <c r="E7" s="26"/>
    </row>
    <row r="8" spans="1:12" ht="15.75">
      <c r="A8" s="14" t="s">
        <v>23</v>
      </c>
      <c r="B8" s="4"/>
      <c r="C8" s="4" t="s">
        <v>23</v>
      </c>
      <c r="D8" s="4"/>
      <c r="E8" s="4"/>
      <c r="F8" s="4"/>
    </row>
    <row r="10" spans="1:12" ht="15.75">
      <c r="A10" s="1" t="s">
        <v>1</v>
      </c>
      <c r="B10" s="2"/>
    </row>
    <row r="12" spans="1:12">
      <c r="A12" s="36" t="s">
        <v>16</v>
      </c>
      <c r="B12" s="36"/>
      <c r="C12" s="36"/>
      <c r="D12" s="37"/>
      <c r="E12" s="37"/>
      <c r="F12" s="37"/>
      <c r="G12" s="4"/>
      <c r="H12" s="4"/>
    </row>
    <row r="13" spans="1:12">
      <c r="A13" s="5">
        <v>310375</v>
      </c>
      <c r="B13" s="6" t="s">
        <v>2</v>
      </c>
      <c r="C13" s="6">
        <v>0</v>
      </c>
      <c r="D13" s="5">
        <f>SUM(A13-C13)</f>
        <v>310375</v>
      </c>
    </row>
    <row r="14" spans="1:12">
      <c r="D14" s="26"/>
    </row>
    <row r="15" spans="1:12" ht="15.75">
      <c r="A15" s="38" t="s">
        <v>7</v>
      </c>
      <c r="B15" s="37"/>
      <c r="C15" s="37"/>
      <c r="D15" s="37"/>
      <c r="E15" s="37"/>
      <c r="F15" s="37"/>
    </row>
    <row r="16" spans="1:12">
      <c r="A16" s="7">
        <f>(D13/D4)</f>
        <v>62075</v>
      </c>
      <c r="B16" s="4"/>
      <c r="C16" s="5" t="str">
        <f>IF(D21 &gt;2047,"překročen dělitel !","OK")</f>
        <v>OK</v>
      </c>
      <c r="D16" s="4"/>
      <c r="G16" s="7">
        <f>(D13/D4)</f>
        <v>62075</v>
      </c>
      <c r="I16" s="5" t="str">
        <f>IF(K21 &gt;2047,"překročen dělitel !","OK")</f>
        <v>OK</v>
      </c>
    </row>
    <row r="18" spans="1:12" ht="15.75">
      <c r="A18" s="1" t="s">
        <v>0</v>
      </c>
      <c r="B18" s="2"/>
      <c r="C18" s="2"/>
      <c r="D18" s="2"/>
      <c r="E18" s="2"/>
      <c r="F18" s="2"/>
    </row>
    <row r="20" spans="1:12" ht="15.75">
      <c r="A20" s="1" t="s">
        <v>5</v>
      </c>
      <c r="B20" s="2"/>
      <c r="C20" s="2"/>
      <c r="D20" s="2"/>
      <c r="E20" s="2"/>
      <c r="F20" s="2"/>
      <c r="G20" s="17" t="s">
        <v>17</v>
      </c>
      <c r="H20" s="17"/>
      <c r="I20" s="17"/>
      <c r="J20" s="17"/>
      <c r="K20" s="17"/>
      <c r="L20" s="17"/>
    </row>
    <row r="21" spans="1:12">
      <c r="A21" s="19">
        <f>A16/128</f>
        <v>484.9609375</v>
      </c>
      <c r="B21" s="5" t="s">
        <v>23</v>
      </c>
      <c r="C21" s="5" t="s">
        <v>3</v>
      </c>
      <c r="D21" s="7">
        <f>ROUNDDOWN(A21,0)</f>
        <v>484</v>
      </c>
      <c r="E21" s="7"/>
      <c r="F21" s="5"/>
      <c r="G21" s="12"/>
      <c r="H21" s="12">
        <f>A16/64</f>
        <v>969.921875</v>
      </c>
      <c r="I21" s="12"/>
      <c r="J21" s="8" t="s">
        <v>3</v>
      </c>
      <c r="K21" s="9">
        <f>ROUNDDOWN(H21,0)</f>
        <v>969</v>
      </c>
      <c r="L21" s="12"/>
    </row>
    <row r="22" spans="1:12">
      <c r="A22" s="4" t="s">
        <v>10</v>
      </c>
      <c r="B22" s="4"/>
      <c r="C22" s="4"/>
      <c r="D22" s="4"/>
      <c r="E22" s="13"/>
      <c r="F22" s="4"/>
      <c r="G22" s="4"/>
      <c r="H22" s="4"/>
      <c r="I22" s="4"/>
      <c r="J22" s="4"/>
      <c r="K22" s="13"/>
      <c r="L22" s="4"/>
    </row>
    <row r="23" spans="1:12">
      <c r="A23" s="4" t="s">
        <v>11</v>
      </c>
      <c r="B23" s="4"/>
      <c r="C23" s="4"/>
      <c r="D23" s="4"/>
      <c r="E23" s="13"/>
      <c r="F23" s="4"/>
      <c r="G23" s="4"/>
      <c r="H23" s="4"/>
      <c r="I23" s="4"/>
      <c r="J23" s="4"/>
      <c r="K23" s="13"/>
      <c r="L23" s="4"/>
    </row>
    <row r="25" spans="1:12" ht="15.75">
      <c r="A25" s="1" t="s">
        <v>6</v>
      </c>
      <c r="B25" s="2"/>
      <c r="C25" s="2"/>
      <c r="D25" s="2"/>
      <c r="E25" s="2" t="s">
        <v>4</v>
      </c>
      <c r="F25" s="2"/>
    </row>
    <row r="26" spans="1:12" ht="15.75">
      <c r="A26" s="5">
        <f>A16-(D21*128)</f>
        <v>123</v>
      </c>
      <c r="B26" s="5"/>
      <c r="C26" s="5"/>
      <c r="D26" s="5"/>
      <c r="E26" s="5"/>
      <c r="F26" s="5"/>
      <c r="G26" s="11"/>
      <c r="H26" s="12">
        <f>G16-(K21*64)</f>
        <v>59</v>
      </c>
      <c r="I26" s="12"/>
      <c r="J26" s="12"/>
      <c r="K26" s="12"/>
      <c r="L26" s="12"/>
    </row>
    <row r="28" spans="1:12" ht="15.75">
      <c r="A28" s="1" t="s">
        <v>24</v>
      </c>
      <c r="B28" s="2"/>
      <c r="C28" s="1" t="s">
        <v>25</v>
      </c>
      <c r="D28" s="2"/>
    </row>
    <row r="29" spans="1:12" ht="15.75">
      <c r="A29" s="14" t="s">
        <v>22</v>
      </c>
      <c r="B29" s="4"/>
      <c r="C29" s="14"/>
      <c r="D29" s="4"/>
    </row>
    <row r="30" spans="1:12" ht="15.75">
      <c r="A30" s="14"/>
      <c r="B30" s="27" t="s">
        <v>32</v>
      </c>
      <c r="C30" s="31" t="s">
        <v>31</v>
      </c>
      <c r="D30" s="4"/>
    </row>
    <row r="31" spans="1:12" ht="15.75">
      <c r="A31" s="21" t="s">
        <v>14</v>
      </c>
      <c r="B31" s="28">
        <f>INT((E4/256))</f>
        <v>7</v>
      </c>
      <c r="C31" s="31" t="str">
        <f>DEC2HEX(B31,4)</f>
        <v>0007</v>
      </c>
      <c r="D31" s="4"/>
      <c r="E31" s="5" t="str">
        <f>IF(E4 &gt;16383,"překročen dělitel !","OK")</f>
        <v>OK</v>
      </c>
    </row>
    <row r="32" spans="1:12" ht="15.75">
      <c r="A32" s="21" t="s">
        <v>15</v>
      </c>
      <c r="B32" s="28">
        <f>E4 - (B6*256)</f>
        <v>208</v>
      </c>
      <c r="C32" s="31" t="str">
        <f>DEC2HEX(B32,4)</f>
        <v>00D0</v>
      </c>
    </row>
    <row r="33" spans="1:12" ht="15.75">
      <c r="A33" s="3" t="s">
        <v>18</v>
      </c>
      <c r="B33" s="29">
        <f>INT((D21)/256)</f>
        <v>1</v>
      </c>
      <c r="C33" s="31" t="str">
        <f>DEC2HEX(B33,4)</f>
        <v>0001</v>
      </c>
      <c r="D33" s="20"/>
      <c r="E33" s="5" t="str">
        <f>IF(B33 &gt;7,"překročen dělitel !","OK")</f>
        <v>OK</v>
      </c>
      <c r="F33" s="22"/>
      <c r="G33" s="8" t="s">
        <v>18</v>
      </c>
      <c r="H33" s="9">
        <f>INT((K21)/255)</f>
        <v>3</v>
      </c>
      <c r="K33" s="25" t="str">
        <f>IF(H33 &gt;7,"překročen dělitel !","OK")</f>
        <v>OK</v>
      </c>
      <c r="L33" s="25"/>
    </row>
    <row r="34" spans="1:12" ht="15.75">
      <c r="A34" s="3" t="s">
        <v>19</v>
      </c>
      <c r="B34" s="29">
        <f>D21-(B33*256)</f>
        <v>228</v>
      </c>
      <c r="C34" s="31" t="str">
        <f>DEC2HEX(B34,4)</f>
        <v>00E4</v>
      </c>
      <c r="G34" s="8" t="s">
        <v>20</v>
      </c>
      <c r="H34" s="9">
        <f>K21-(H33*255)</f>
        <v>204</v>
      </c>
    </row>
    <row r="35" spans="1:12" ht="15.75">
      <c r="A35" s="3" t="s">
        <v>26</v>
      </c>
      <c r="B35" s="30">
        <f>A26</f>
        <v>123</v>
      </c>
      <c r="C35" s="31" t="str">
        <f>DEC2HEX(B35,4)</f>
        <v>007B</v>
      </c>
      <c r="G35" s="8" t="s">
        <v>21</v>
      </c>
      <c r="H35" s="10">
        <f>H26</f>
        <v>59</v>
      </c>
    </row>
  </sheetData>
  <mergeCells count="5">
    <mergeCell ref="A2:F2"/>
    <mergeCell ref="G2:L2"/>
    <mergeCell ref="A1:L1"/>
    <mergeCell ref="A12:F12"/>
    <mergeCell ref="A15:F15"/>
  </mergeCells>
  <pageMargins left="0.7" right="0.7" top="0.78740157499999996" bottom="0.78740157499999996" header="0.3" footer="0.3"/>
  <pageSetup paperSize="9" orientation="portrait" horizontalDpi="4294967293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4"/>
  <sheetViews>
    <sheetView workbookViewId="0">
      <selection sqref="A1:XFD1048576"/>
    </sheetView>
  </sheetViews>
  <sheetFormatPr defaultRowHeight="15"/>
  <cols>
    <col min="1" max="1" width="15.7109375" customWidth="1"/>
    <col min="2" max="2" width="15.85546875" customWidth="1"/>
    <col min="3" max="3" width="12.5703125" bestFit="1" customWidth="1"/>
    <col min="5" max="5" width="10.85546875" bestFit="1" customWidth="1"/>
    <col min="10" max="10" width="10.85546875" bestFit="1" customWidth="1"/>
  </cols>
  <sheetData>
    <row r="1" spans="1:12" ht="31.5" customHeight="1">
      <c r="A1" s="34" t="s">
        <v>27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2">
      <c r="A2" s="32" t="s">
        <v>8</v>
      </c>
      <c r="B2" s="32"/>
      <c r="C2" s="32"/>
      <c r="D2" s="32"/>
      <c r="E2" s="32"/>
      <c r="F2" s="32"/>
      <c r="G2" s="33" t="s">
        <v>9</v>
      </c>
      <c r="H2" s="33"/>
      <c r="I2" s="33"/>
      <c r="J2" s="33"/>
      <c r="K2" s="33"/>
      <c r="L2" s="33"/>
    </row>
    <row r="3" spans="1:12" ht="15.75">
      <c r="A3" s="15" t="s">
        <v>12</v>
      </c>
      <c r="B3" s="24">
        <v>10000</v>
      </c>
      <c r="C3" s="16" t="s">
        <v>13</v>
      </c>
      <c r="D3" s="23">
        <v>2</v>
      </c>
      <c r="E3">
        <f>SUM(B3/D3)</f>
        <v>5000</v>
      </c>
      <c r="F3" s="5" t="str">
        <f>IF(E3 &gt;16383,"překročen dělitel !","OK")</f>
        <v>OK</v>
      </c>
      <c r="G3">
        <f>SUM(B3/D3)</f>
        <v>5000</v>
      </c>
    </row>
    <row r="4" spans="1:12">
      <c r="B4" t="s">
        <v>29</v>
      </c>
      <c r="C4" s="18" t="s">
        <v>30</v>
      </c>
      <c r="D4" s="18" t="s">
        <v>28</v>
      </c>
      <c r="E4" s="18" t="s">
        <v>12</v>
      </c>
    </row>
    <row r="5" spans="1:12">
      <c r="A5" t="s">
        <v>14</v>
      </c>
      <c r="B5">
        <f>INT((E3/256))</f>
        <v>19</v>
      </c>
      <c r="D5" s="18" t="s">
        <v>23</v>
      </c>
      <c r="E5" s="18"/>
    </row>
    <row r="6" spans="1:12">
      <c r="A6" t="s">
        <v>15</v>
      </c>
      <c r="B6">
        <f>E3 - (B5*256)</f>
        <v>136</v>
      </c>
      <c r="D6" s="18"/>
      <c r="E6" s="18"/>
    </row>
    <row r="7" spans="1:12" ht="15.75">
      <c r="A7" s="14" t="s">
        <v>23</v>
      </c>
      <c r="B7" s="4"/>
      <c r="C7" s="4" t="s">
        <v>23</v>
      </c>
      <c r="D7" s="4"/>
      <c r="E7" s="4"/>
      <c r="F7" s="4"/>
    </row>
    <row r="9" spans="1:12" ht="15.75">
      <c r="A9" s="1" t="s">
        <v>1</v>
      </c>
      <c r="B9" s="2"/>
    </row>
    <row r="11" spans="1:12">
      <c r="A11" s="36" t="s">
        <v>16</v>
      </c>
      <c r="B11" s="36"/>
      <c r="C11" s="36"/>
      <c r="D11" s="37"/>
      <c r="E11" s="37"/>
      <c r="F11" s="37"/>
      <c r="G11" s="4"/>
      <c r="H11" s="4"/>
    </row>
    <row r="12" spans="1:12">
      <c r="A12" s="5">
        <v>332750</v>
      </c>
      <c r="B12" s="6" t="s">
        <v>2</v>
      </c>
      <c r="C12" s="6">
        <v>0</v>
      </c>
      <c r="D12" s="5">
        <f>SUM(A12-C12)</f>
        <v>332750</v>
      </c>
    </row>
    <row r="13" spans="1:12">
      <c r="D13" s="18"/>
    </row>
    <row r="14" spans="1:12" ht="15.75">
      <c r="A14" s="38" t="s">
        <v>7</v>
      </c>
      <c r="B14" s="37"/>
      <c r="C14" s="37"/>
      <c r="D14" s="37"/>
      <c r="E14" s="37"/>
      <c r="F14" s="37"/>
    </row>
    <row r="15" spans="1:12">
      <c r="A15" s="7">
        <f>(D12/D3)</f>
        <v>166375</v>
      </c>
      <c r="B15" s="4"/>
      <c r="C15" s="5" t="str">
        <f>IF(D20 &gt;2047,"překročen dělitel !","OK")</f>
        <v>OK</v>
      </c>
      <c r="D15" s="4"/>
      <c r="G15" s="7">
        <f>(D12/D3)</f>
        <v>166375</v>
      </c>
      <c r="I15" s="5" t="str">
        <f>IF(K20 &gt;2047,"překročen dělitel !","OK")</f>
        <v>překročen dělitel !</v>
      </c>
    </row>
    <row r="17" spans="1:12" ht="15.75">
      <c r="A17" s="1" t="s">
        <v>0</v>
      </c>
      <c r="B17" s="2"/>
      <c r="C17" s="2"/>
      <c r="D17" s="2"/>
      <c r="E17" s="2"/>
      <c r="F17" s="2"/>
    </row>
    <row r="19" spans="1:12" ht="15.75">
      <c r="A19" s="1" t="s">
        <v>5</v>
      </c>
      <c r="B19" s="2"/>
      <c r="C19" s="2"/>
      <c r="D19" s="2"/>
      <c r="E19" s="2"/>
      <c r="F19" s="2"/>
      <c r="G19" s="17" t="s">
        <v>17</v>
      </c>
      <c r="H19" s="17"/>
      <c r="I19" s="17"/>
      <c r="J19" s="17"/>
      <c r="K19" s="17"/>
      <c r="L19" s="17"/>
    </row>
    <row r="20" spans="1:12">
      <c r="A20" s="19">
        <f>A15/128</f>
        <v>1299.8046875</v>
      </c>
      <c r="B20" s="5" t="s">
        <v>23</v>
      </c>
      <c r="C20" s="5" t="s">
        <v>3</v>
      </c>
      <c r="D20" s="7">
        <f>ROUNDDOWN(A20,0)</f>
        <v>1299</v>
      </c>
      <c r="E20" s="7"/>
      <c r="F20" s="5"/>
      <c r="G20" s="12"/>
      <c r="H20" s="12">
        <f>A15/64</f>
        <v>2599.609375</v>
      </c>
      <c r="I20" s="12"/>
      <c r="J20" s="8" t="s">
        <v>3</v>
      </c>
      <c r="K20" s="9">
        <f>ROUNDDOWN(H20,0)</f>
        <v>2599</v>
      </c>
      <c r="L20" s="12"/>
    </row>
    <row r="21" spans="1:12">
      <c r="A21" s="4" t="s">
        <v>10</v>
      </c>
      <c r="B21" s="4"/>
      <c r="C21" s="4"/>
      <c r="D21" s="4"/>
      <c r="E21" s="13"/>
      <c r="F21" s="4"/>
      <c r="G21" s="4"/>
      <c r="H21" s="4"/>
      <c r="I21" s="4"/>
      <c r="J21" s="4"/>
      <c r="K21" s="13"/>
      <c r="L21" s="4"/>
    </row>
    <row r="22" spans="1:12">
      <c r="A22" s="4" t="s">
        <v>11</v>
      </c>
      <c r="B22" s="4"/>
      <c r="C22" s="4"/>
      <c r="D22" s="4"/>
      <c r="E22" s="13"/>
      <c r="F22" s="4"/>
      <c r="G22" s="4"/>
      <c r="H22" s="4"/>
      <c r="I22" s="4"/>
      <c r="J22" s="4"/>
      <c r="K22" s="13"/>
      <c r="L22" s="4"/>
    </row>
    <row r="24" spans="1:12" ht="15.75">
      <c r="A24" s="1" t="s">
        <v>6</v>
      </c>
      <c r="B24" s="2"/>
      <c r="C24" s="2"/>
      <c r="D24" s="2"/>
      <c r="E24" s="2" t="s">
        <v>4</v>
      </c>
      <c r="F24" s="2"/>
    </row>
    <row r="25" spans="1:12" ht="15.75">
      <c r="A25" s="5">
        <f>A15-(D20*128)</f>
        <v>103</v>
      </c>
      <c r="B25" s="5"/>
      <c r="C25" s="5"/>
      <c r="D25" s="5"/>
      <c r="E25" s="5"/>
      <c r="F25" s="5"/>
      <c r="G25" s="11"/>
      <c r="H25" s="12">
        <f>G15-(K20*64)</f>
        <v>39</v>
      </c>
      <c r="I25" s="12"/>
      <c r="J25" s="12"/>
      <c r="K25" s="12"/>
      <c r="L25" s="12"/>
    </row>
    <row r="27" spans="1:12" ht="15.75">
      <c r="A27" s="1" t="s">
        <v>24</v>
      </c>
      <c r="B27" s="2"/>
      <c r="C27" s="1" t="s">
        <v>25</v>
      </c>
      <c r="D27" s="2"/>
    </row>
    <row r="28" spans="1:12" ht="15.75">
      <c r="A28" s="14" t="s">
        <v>22</v>
      </c>
      <c r="B28" s="4"/>
      <c r="C28" s="14"/>
      <c r="D28" s="4"/>
    </row>
    <row r="29" spans="1:12" ht="15.75">
      <c r="A29" s="14"/>
      <c r="B29" s="27" t="s">
        <v>32</v>
      </c>
      <c r="C29" s="31" t="s">
        <v>31</v>
      </c>
      <c r="D29" s="4"/>
    </row>
    <row r="30" spans="1:12" ht="15.75">
      <c r="A30" s="21" t="s">
        <v>14</v>
      </c>
      <c r="B30" s="28">
        <f>INT((E3/256))</f>
        <v>19</v>
      </c>
      <c r="C30" s="31" t="str">
        <f>DEC2HEX(B30,4)</f>
        <v>0013</v>
      </c>
      <c r="D30" s="4"/>
      <c r="E30" s="5" t="str">
        <f>IF(E3 &gt;16383,"překročen dělitel !","OK")</f>
        <v>OK</v>
      </c>
    </row>
    <row r="31" spans="1:12" ht="15.75">
      <c r="A31" s="21" t="s">
        <v>15</v>
      </c>
      <c r="B31" s="28">
        <f>E3 - (B5*256)</f>
        <v>136</v>
      </c>
      <c r="C31" s="31" t="str">
        <f>DEC2HEX(B31,4)</f>
        <v>0088</v>
      </c>
    </row>
    <row r="32" spans="1:12" ht="15.75">
      <c r="A32" s="3" t="s">
        <v>18</v>
      </c>
      <c r="B32" s="29">
        <f>INT((D20)/256)</f>
        <v>5</v>
      </c>
      <c r="C32" s="31" t="str">
        <f>DEC2HEX(B32,4)</f>
        <v>0005</v>
      </c>
      <c r="D32" s="20"/>
      <c r="E32" s="5" t="str">
        <f>IF(B32 &gt;7,"překročen dělitel !","OK")</f>
        <v>OK</v>
      </c>
      <c r="F32" s="22"/>
      <c r="G32" s="8" t="s">
        <v>18</v>
      </c>
      <c r="H32" s="9">
        <f>INT((K20)/255)</f>
        <v>10</v>
      </c>
      <c r="K32" s="25" t="str">
        <f>IF(H32 &gt;7,"překročen dělitel !","OK")</f>
        <v>překročen dělitel !</v>
      </c>
      <c r="L32" s="25"/>
    </row>
    <row r="33" spans="1:8" ht="15.75">
      <c r="A33" s="3" t="s">
        <v>19</v>
      </c>
      <c r="B33" s="29">
        <f>D20-(B32*256)</f>
        <v>19</v>
      </c>
      <c r="C33" s="31" t="str">
        <f>DEC2HEX(B33,4)</f>
        <v>0013</v>
      </c>
      <c r="G33" s="8" t="s">
        <v>20</v>
      </c>
      <c r="H33" s="9">
        <f>K20-(H32*255)</f>
        <v>49</v>
      </c>
    </row>
    <row r="34" spans="1:8" ht="15.75">
      <c r="A34" s="3" t="s">
        <v>26</v>
      </c>
      <c r="B34" s="30">
        <f>A25</f>
        <v>103</v>
      </c>
      <c r="C34" s="31" t="str">
        <f>DEC2HEX(B34,4)</f>
        <v>0067</v>
      </c>
      <c r="G34" s="8" t="s">
        <v>21</v>
      </c>
      <c r="H34" s="10">
        <f>H25</f>
        <v>39</v>
      </c>
    </row>
  </sheetData>
  <mergeCells count="5">
    <mergeCell ref="A1:L1"/>
    <mergeCell ref="A2:F2"/>
    <mergeCell ref="G2:L2"/>
    <mergeCell ref="A11:F11"/>
    <mergeCell ref="A14:F14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>Lenovo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Michal</cp:lastModifiedBy>
  <dcterms:created xsi:type="dcterms:W3CDTF">2010-08-11T11:17:51Z</dcterms:created>
  <dcterms:modified xsi:type="dcterms:W3CDTF">2015-05-27T09:55:18Z</dcterms:modified>
</cp:coreProperties>
</file>